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d.docs.live.net/4ddb16db6848e39a/Documents/AAMF/GT/Cogénération/1. Bonnes pratiques/CosPhi/"/>
    </mc:Choice>
  </mc:AlternateContent>
  <xr:revisionPtr revIDLastSave="556" documentId="8_{E183A887-C3E4-4564-89CF-2581820C8459}" xr6:coauthVersionLast="47" xr6:coauthVersionMax="47" xr10:uidLastSave="{E0BD6382-CF62-40C8-A6AE-DBB0930EE0E7}"/>
  <bookViews>
    <workbookView xWindow="-108" yWindow="-108" windowWidth="23256" windowHeight="12456" xr2:uid="{00000000-000D-0000-FFFF-FFFF00000000}"/>
  </bookViews>
  <sheets>
    <sheet name="tan phi" sheetId="1" r:id="rId1"/>
    <sheet name="mode d'emploi" sheetId="2" r:id="rId2"/>
  </sheets>
  <definedNames>
    <definedName name="solver_adj" localSheetId="0" hidden="1">'tan phi'!$P$38</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'tan phi'!$W$7</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1</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6" i="1" l="1"/>
  <c r="W25" i="1"/>
  <c r="W27" i="1" s="1"/>
  <c r="C26" i="1"/>
  <c r="C18" i="1" s="1"/>
  <c r="AB25" i="1"/>
  <c r="V38" i="1"/>
  <c r="H38" i="1"/>
  <c r="K38" i="1" s="1"/>
  <c r="M38" i="1"/>
  <c r="W16" i="1"/>
  <c r="Q38" i="1"/>
  <c r="Z16" i="1" l="1"/>
  <c r="Z25" i="1"/>
  <c r="T38" i="1"/>
  <c r="E26" i="1" s="1"/>
  <c r="G26" i="1" s="1"/>
  <c r="A26" i="1" s="1"/>
  <c r="B26" i="1" s="1"/>
  <c r="B29" i="1" s="1"/>
  <c r="E18" i="1" l="1"/>
  <c r="E9" i="1" s="1"/>
  <c r="C9" i="1"/>
  <c r="G9" i="1" l="1"/>
  <c r="A9" i="1" s="1"/>
  <c r="B9" i="1" s="1"/>
  <c r="W6" i="1" s="1"/>
  <c r="G18" i="1"/>
  <c r="A18" i="1" s="1"/>
  <c r="B18" i="1" s="1"/>
  <c r="B20" i="1" s="1"/>
</calcChain>
</file>

<file path=xl/sharedStrings.xml><?xml version="1.0" encoding="utf-8"?>
<sst xmlns="http://schemas.openxmlformats.org/spreadsheetml/2006/main" count="73" uniqueCount="41">
  <si>
    <t>cos phi</t>
  </si>
  <si>
    <t>phi</t>
  </si>
  <si>
    <t>tan phi</t>
  </si>
  <si>
    <t>Génératrice</t>
  </si>
  <si>
    <t>Conso métha</t>
  </si>
  <si>
    <t>Puissance active kW</t>
  </si>
  <si>
    <t>réactive kVaR</t>
  </si>
  <si>
    <t>P apparente kW</t>
  </si>
  <si>
    <t>PV</t>
  </si>
  <si>
    <t>Auxiliaires cogé</t>
  </si>
  <si>
    <t>Nœud intermédiaire</t>
  </si>
  <si>
    <t xml:space="preserve"> Compteur 4Q en interface réseau</t>
  </si>
  <si>
    <t>Compteur de facturation cogé (en aval du nœud de la génératrice et des aux.)</t>
  </si>
  <si>
    <t>Les hypothèses</t>
  </si>
  <si>
    <t>La cible du calcul</t>
  </si>
  <si>
    <t>Résultats intermédiaires</t>
  </si>
  <si>
    <t>Légende des cellules</t>
  </si>
  <si>
    <t>Variables d'ajustement</t>
  </si>
  <si>
    <t>Schéma de l'installation</t>
  </si>
  <si>
    <t>kWc</t>
  </si>
  <si>
    <t>Puissance active (kW)</t>
  </si>
  <si>
    <t>Puissance crête</t>
  </si>
  <si>
    <t>La feuille de calcul "tan phi" est basé sur un schéma électrique simplifié d'une installation de cogénération avec panneaux solaires en autoconsommation. Ceci n'est donc pas universel et ne vaut qu'à titre indicatif</t>
  </si>
  <si>
    <t xml:space="preserve">Les hypothèses </t>
  </si>
  <si>
    <t>Les calculs</t>
  </si>
  <si>
    <t>Tous les résultats intermédiaires sont dans les cellules "normales" et se calculent automatiquement</t>
  </si>
  <si>
    <t xml:space="preserve">Les cellules vertes sont des variables, comprendre : des paramètres qui peuvent varier au quotidien sur l'installation. En changeant ces valeurs on observe les effets sur la cible (tan phi). </t>
  </si>
  <si>
    <t>min</t>
  </si>
  <si>
    <t>max</t>
  </si>
  <si>
    <t>Tan phi en dehors de la plage pour une des deux valeurs (min ou max) de la production des PV.</t>
  </si>
  <si>
    <t>La nouvelle valeur de cos phi répond à la variation de production du solaire</t>
  </si>
  <si>
    <t>Tan phi dans la plage pour min et max de la prod PV avec un cos phi similaire</t>
  </si>
  <si>
    <t>Tan phi en dehors de la plage ou cos phi significativement changé (+/-0,5%)</t>
  </si>
  <si>
    <t>La cible du calcul est la tan phi (cellule en rouge) au niveau du compteur 4Q, elle se calcule automatiquement</t>
  </si>
  <si>
    <r>
      <rPr>
        <u/>
        <sz val="11"/>
        <color theme="1"/>
        <rFont val="Calibri"/>
        <family val="2"/>
        <scheme val="minor"/>
      </rPr>
      <t>En l'absence de PV</t>
    </r>
    <r>
      <rPr>
        <sz val="11"/>
        <color theme="1"/>
        <rFont val="Calibri"/>
        <family val="2"/>
        <scheme val="minor"/>
      </rPr>
      <t xml:space="preserve"> sur site mettre la cellule verte en </t>
    </r>
    <r>
      <rPr>
        <sz val="11"/>
        <color theme="9" tint="-0.249977111117893"/>
        <rFont val="Calibri"/>
        <family val="2"/>
        <scheme val="minor"/>
      </rPr>
      <t>X16</t>
    </r>
    <r>
      <rPr>
        <sz val="11"/>
        <color theme="1"/>
        <rFont val="Calibri"/>
        <family val="2"/>
        <scheme val="minor"/>
      </rPr>
      <t xml:space="preserve"> à 0. Pour garder la tan phi (</t>
    </r>
    <r>
      <rPr>
        <sz val="11"/>
        <color theme="9" tint="-0.249977111117893"/>
        <rFont val="Calibri"/>
        <family val="2"/>
        <scheme val="minor"/>
      </rPr>
      <t>W7</t>
    </r>
    <r>
      <rPr>
        <sz val="11"/>
        <color theme="1"/>
        <rFont val="Calibri"/>
        <family val="2"/>
        <scheme val="minor"/>
      </rPr>
      <t xml:space="preserve">) dans sa plage de valeurs il faut ajuster le cos phi de la génératrice (cogénération) c'est la cellule </t>
    </r>
    <r>
      <rPr>
        <sz val="11"/>
        <color theme="9" tint="-0.249977111117893"/>
        <rFont val="Calibri"/>
        <family val="2"/>
        <scheme val="minor"/>
      </rPr>
      <t>P38</t>
    </r>
  </si>
  <si>
    <t>Mettre en place d'une boucle de régulation sur tan phi en fonction de cos phi</t>
  </si>
  <si>
    <t>En violet les cellules qui demandent une information à renseigner. Ces données sont constantes ou presque et sont des caractéristiques du site : puissance moteur, puissance auxiliaire, plage de tan phi,… Si ces valeurs sont trop variables en réalité (ex: puissance de soutirage du process) il faut être attentif au cas par cas (cas des Pmin et Pmax en soutirage et influence sur les résultats).</t>
  </si>
  <si>
    <t>Cas 2 avec PV</t>
  </si>
  <si>
    <t>Cas 1 sans PV</t>
  </si>
  <si>
    <t>La valeur de la production des PV n'est pas constante, la faire varier entre 0 et la puissance crête (min et max). En cas d'une valeur de tan phi, au niveau du compteur 4Q, en dehors de la plage indiquée il y aura facturation d'énergie réactive.</t>
  </si>
  <si>
    <r>
      <t xml:space="preserve">Faire varier pas à pas la valeur du cos phi, de la génératrice, en </t>
    </r>
    <r>
      <rPr>
        <sz val="11"/>
        <color theme="9" tint="-0.249977111117893"/>
        <rFont val="Calibri"/>
        <family val="2"/>
        <scheme val="minor"/>
      </rPr>
      <t>P38</t>
    </r>
    <r>
      <rPr>
        <sz val="11"/>
        <color theme="1"/>
        <rFont val="Calibri"/>
        <family val="2"/>
        <scheme val="minor"/>
      </rPr>
      <t xml:space="preserve"> jusqu'à atteindre la cible de tan phi (au niveau du compteur 4Q, </t>
    </r>
    <r>
      <rPr>
        <sz val="11"/>
        <color theme="9" tint="-0.249977111117893"/>
        <rFont val="Calibri"/>
        <family val="2"/>
        <scheme val="minor"/>
      </rPr>
      <t>W7</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</si>
</sst>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1"/>
      <color theme="2" tint="-9.9978637043366805E-2"/>
      <name val="Calibri"/>
      <family val="2"/>
      <scheme val="minor"/>
    </font>
    <font>
      <sz val="11"/>
      <color theme="4" tint="-0.249977111117893"/>
      <name val="Calibri"/>
      <family val="2"/>
      <scheme val="minor"/>
    </font>
    <font>
      <b/>
      <u/>
      <sz val="11"/>
      <color theme="1"/>
      <name val="Calibri"/>
      <family val="2"/>
      <scheme val="minor"/>
    </font>
    <font>
      <sz val="11"/>
      <color theme="9" tint="-0.249977111117893"/>
      <name val="Calibri"/>
      <family val="2"/>
      <scheme val="minor"/>
    </font>
    <font>
      <u/>
      <sz val="11"/>
      <color theme="1"/>
      <name val="Calibri"/>
      <family val="2"/>
      <scheme val="minor"/>
    </font>
  </fonts>
  <fills count="9">
    <fill>
      <patternFill patternType="none"/>
    </fill>
    <fill>
      <patternFill patternType="gray125"/>
    </fill>
    <fill>
      <patternFill patternType="solid">
        <fgColor rgb="FFCC00FF"/>
        <bgColor indexed="64"/>
      </patternFill>
    </fill>
    <fill>
      <patternFill patternType="solid">
        <fgColor rgb="FFFF00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CCCCFF"/>
        <bgColor indexed="64"/>
      </patternFill>
    </fill>
    <fill>
      <patternFill patternType="solid">
        <fgColor theme="9" tint="0.79998168889431442"/>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0" fillId="0" borderId="0" xfId="0" applyAlignment="1">
      <alignment horizontal="center"/>
    </xf>
    <xf numFmtId="165" fontId="0" fillId="0" borderId="0" xfId="0" applyNumberFormat="1"/>
    <xf numFmtId="0" fontId="0" fillId="0" borderId="7" xfId="0" applyBorder="1"/>
    <xf numFmtId="2" fontId="0" fillId="0" borderId="8" xfId="0" applyNumberFormat="1" applyBorder="1"/>
    <xf numFmtId="2" fontId="0" fillId="0" borderId="5" xfId="0" applyNumberFormat="1" applyBorder="1" applyAlignment="1">
      <alignment vertical="center"/>
    </xf>
    <xf numFmtId="0" fontId="0" fillId="0" borderId="0" xfId="0" applyAlignment="1"/>
    <xf numFmtId="0" fontId="0" fillId="0" borderId="4" xfId="0" quotePrefix="1" applyBorder="1" applyAlignment="1">
      <alignment horizontal="right"/>
    </xf>
    <xf numFmtId="0" fontId="0" fillId="0" borderId="6" xfId="0" quotePrefix="1" applyBorder="1"/>
    <xf numFmtId="0" fontId="0" fillId="2" borderId="0" xfId="0" applyFill="1"/>
    <xf numFmtId="0" fontId="5" fillId="0" borderId="0" xfId="0" applyFont="1"/>
    <xf numFmtId="0" fontId="0" fillId="2" borderId="4" xfId="0" quotePrefix="1" applyFill="1" applyBorder="1" applyAlignment="1">
      <alignment horizontal="right"/>
    </xf>
    <xf numFmtId="0" fontId="0" fillId="2" borderId="6" xfId="0" quotePrefix="1" applyFill="1" applyBorder="1"/>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164" fontId="0" fillId="0" borderId="8" xfId="0" applyNumberFormat="1" applyBorder="1"/>
    <xf numFmtId="164" fontId="0" fillId="2" borderId="7" xfId="0" applyNumberFormat="1" applyFill="1" applyBorder="1"/>
    <xf numFmtId="164" fontId="0" fillId="0" borderId="7" xfId="0" applyNumberFormat="1" applyBorder="1" applyAlignment="1">
      <alignment vertical="center"/>
    </xf>
    <xf numFmtId="164" fontId="1" fillId="3" borderId="5" xfId="0" applyNumberFormat="1" applyFont="1" applyFill="1" applyBorder="1" applyAlignment="1">
      <alignment vertical="center"/>
    </xf>
    <xf numFmtId="164" fontId="0" fillId="4" borderId="7" xfId="0" applyNumberFormat="1" applyFill="1" applyBorder="1"/>
    <xf numFmtId="0" fontId="2" fillId="0" borderId="0" xfId="0" applyFont="1" applyBorder="1" applyAlignment="1">
      <alignment wrapText="1"/>
    </xf>
    <xf numFmtId="0" fontId="2" fillId="0" borderId="0" xfId="0" applyFont="1" applyBorder="1" applyAlignment="1">
      <alignment vertical="center" wrapText="1"/>
    </xf>
    <xf numFmtId="0" fontId="0" fillId="0" borderId="0" xfId="0" applyAlignment="1">
      <alignment vertical="center"/>
    </xf>
    <xf numFmtId="0" fontId="0" fillId="0" borderId="9" xfId="0" applyBorder="1" applyAlignment="1">
      <alignment vertical="center"/>
    </xf>
    <xf numFmtId="2" fontId="0" fillId="2" borderId="1" xfId="0" applyNumberFormat="1" applyFill="1" applyBorder="1"/>
    <xf numFmtId="0" fontId="0" fillId="0" borderId="2" xfId="0" applyBorder="1"/>
    <xf numFmtId="1" fontId="0" fillId="2" borderId="8" xfId="0" applyNumberFormat="1" applyFill="1" applyBorder="1"/>
    <xf numFmtId="0" fontId="2" fillId="0" borderId="7" xfId="0" applyFont="1" applyBorder="1" applyAlignment="1">
      <alignment horizontal="center" wrapText="1"/>
    </xf>
    <xf numFmtId="0" fontId="2" fillId="0" borderId="8" xfId="0" applyFont="1" applyBorder="1" applyAlignment="1">
      <alignment horizontal="center" wrapText="1"/>
    </xf>
    <xf numFmtId="0" fontId="0" fillId="3" borderId="0" xfId="0" applyFill="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6" fillId="0" borderId="0" xfId="0" applyFont="1" applyAlignment="1">
      <alignment horizontal="left"/>
    </xf>
    <xf numFmtId="0" fontId="0" fillId="4" borderId="0" xfId="0" applyFill="1" applyAlignment="1">
      <alignment horizontal="center"/>
    </xf>
    <xf numFmtId="0" fontId="7" fillId="0" borderId="0" xfId="0" applyFont="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Font="1" applyAlignment="1">
      <alignment horizontal="center" wrapText="1"/>
    </xf>
    <xf numFmtId="1" fontId="0" fillId="0" borderId="8" xfId="0" applyNumberFormat="1" applyBorder="1" applyAlignment="1">
      <alignment horizontal="center"/>
    </xf>
    <xf numFmtId="1" fontId="0" fillId="0" borderId="9" xfId="0" applyNumberFormat="1" applyBorder="1" applyAlignment="1">
      <alignment horizontal="center"/>
    </xf>
    <xf numFmtId="1" fontId="0" fillId="0" borderId="8" xfId="0" applyNumberFormat="1" applyBorder="1" applyAlignment="1">
      <alignment horizontal="center" vertical="center"/>
    </xf>
    <xf numFmtId="2" fontId="0" fillId="0" borderId="8" xfId="0" applyNumberFormat="1" applyBorder="1" applyAlignment="1">
      <alignment horizontal="center"/>
    </xf>
    <xf numFmtId="0" fontId="2" fillId="0" borderId="0" xfId="0" applyFont="1" applyAlignment="1">
      <alignment horizontal="center" wrapText="1"/>
    </xf>
    <xf numFmtId="0" fontId="4" fillId="0" borderId="0" xfId="0" applyFont="1" applyAlignment="1">
      <alignment horizontal="center"/>
    </xf>
    <xf numFmtId="0" fontId="0" fillId="0" borderId="7" xfId="0" applyFont="1" applyBorder="1" applyAlignment="1">
      <alignment horizontal="center" wrapText="1"/>
    </xf>
    <xf numFmtId="0" fontId="0" fillId="0" borderId="8" xfId="0" applyFont="1" applyBorder="1" applyAlignment="1">
      <alignment horizontal="center" wrapText="1"/>
    </xf>
    <xf numFmtId="0" fontId="0" fillId="0" borderId="9" xfId="0" applyFont="1" applyBorder="1" applyAlignment="1">
      <alignment horizontal="center" wrapText="1"/>
    </xf>
    <xf numFmtId="164" fontId="0" fillId="0" borderId="1" xfId="0" applyNumberFormat="1" applyFont="1" applyBorder="1" applyAlignment="1">
      <alignment horizontal="center" vertical="center"/>
    </xf>
    <xf numFmtId="164" fontId="0" fillId="0" borderId="4" xfId="0" applyNumberFormat="1" applyFont="1" applyBorder="1" applyAlignment="1">
      <alignment horizontal="center" vertical="center"/>
    </xf>
    <xf numFmtId="165" fontId="0" fillId="0" borderId="8" xfId="0" applyNumberFormat="1" applyBorder="1" applyAlignment="1">
      <alignment horizontal="center"/>
    </xf>
    <xf numFmtId="165" fontId="0" fillId="0" borderId="9" xfId="0" applyNumberFormat="1" applyBorder="1" applyAlignment="1">
      <alignment horizontal="center"/>
    </xf>
    <xf numFmtId="0" fontId="0" fillId="2" borderId="8" xfId="0" applyFill="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horizontal="center"/>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5" xfId="0" applyFont="1" applyBorder="1" applyAlignment="1">
      <alignment horizontal="center" wrapText="1"/>
    </xf>
    <xf numFmtId="0" fontId="0" fillId="0" borderId="6" xfId="0" applyFont="1" applyBorder="1" applyAlignment="1">
      <alignment horizontal="center" wrapText="1"/>
    </xf>
    <xf numFmtId="0" fontId="2" fillId="0" borderId="5" xfId="0" applyFont="1" applyBorder="1" applyAlignment="1">
      <alignment horizontal="center" wrapText="1"/>
    </xf>
    <xf numFmtId="0" fontId="2" fillId="0" borderId="0" xfId="0" applyFont="1" applyBorder="1" applyAlignment="1">
      <alignment horizontal="center" wrapText="1"/>
    </xf>
    <xf numFmtId="0" fontId="4" fillId="0" borderId="0" xfId="0" applyFont="1" applyBorder="1" applyAlignment="1">
      <alignment horizontal="center"/>
    </xf>
    <xf numFmtId="0" fontId="0" fillId="0" borderId="0" xfId="0" applyFont="1" applyBorder="1" applyAlignment="1">
      <alignment horizontal="center" wrapText="1"/>
    </xf>
    <xf numFmtId="0" fontId="0" fillId="0" borderId="11" xfId="0" applyFont="1" applyBorder="1" applyAlignment="1">
      <alignment horizontal="center" wrapText="1"/>
    </xf>
    <xf numFmtId="1" fontId="0" fillId="0" borderId="2" xfId="0" applyNumberFormat="1" applyBorder="1" applyAlignment="1">
      <alignment horizontal="center" vertical="center"/>
    </xf>
    <xf numFmtId="1" fontId="0" fillId="0" borderId="3"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65" fontId="0" fillId="0" borderId="2" xfId="0" applyNumberFormat="1" applyBorder="1" applyAlignment="1">
      <alignment horizontal="center" vertical="center"/>
    </xf>
    <xf numFmtId="165" fontId="0" fillId="0" borderId="5" xfId="0" applyNumberFormat="1" applyBorder="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2" fontId="0" fillId="0" borderId="2" xfId="0" applyNumberFormat="1" applyBorder="1" applyAlignment="1">
      <alignment horizontal="center" vertical="center"/>
    </xf>
    <xf numFmtId="2" fontId="0" fillId="0" borderId="5" xfId="0" applyNumberFormat="1" applyBorder="1" applyAlignment="1">
      <alignment horizontal="center" vertical="center"/>
    </xf>
    <xf numFmtId="0" fontId="2" fillId="0" borderId="2" xfId="0" applyFont="1" applyBorder="1" applyAlignment="1">
      <alignment horizontal="center" wrapText="1"/>
    </xf>
    <xf numFmtId="1" fontId="0" fillId="4" borderId="2" xfId="0" applyNumberFormat="1" applyFill="1" applyBorder="1" applyAlignment="1">
      <alignment horizontal="center"/>
    </xf>
    <xf numFmtId="0" fontId="4" fillId="0" borderId="5" xfId="0" applyFont="1" applyBorder="1" applyAlignment="1">
      <alignment horizontal="center"/>
    </xf>
    <xf numFmtId="0" fontId="0" fillId="0" borderId="0" xfId="0" applyAlignment="1">
      <alignment horizont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7" xfId="0" applyFont="1" applyBorder="1" applyAlignment="1"/>
    <xf numFmtId="0" fontId="1" fillId="0" borderId="8" xfId="0" applyFont="1" applyBorder="1" applyAlignment="1"/>
    <xf numFmtId="0" fontId="1" fillId="0" borderId="9" xfId="0" applyFont="1" applyBorder="1" applyAlignment="1"/>
    <xf numFmtId="0" fontId="0" fillId="0" borderId="0" xfId="0" applyAlignment="1">
      <alignment horizontal="right" wrapText="1"/>
    </xf>
    <xf numFmtId="0" fontId="0" fillId="0" borderId="0" xfId="0" applyAlignment="1">
      <alignment horizontal="center"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left" vertical="center"/>
    </xf>
    <xf numFmtId="0" fontId="0" fillId="6" borderId="1" xfId="0" applyFill="1" applyBorder="1" applyAlignment="1">
      <alignment horizontal="center" vertic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6" borderId="10" xfId="0" applyFill="1" applyBorder="1" applyAlignment="1">
      <alignment horizontal="center" vertical="center"/>
    </xf>
    <xf numFmtId="0" fontId="0" fillId="6" borderId="0" xfId="0" applyFill="1" applyBorder="1" applyAlignment="1">
      <alignment horizontal="left" vertical="center" wrapText="1"/>
    </xf>
    <xf numFmtId="0" fontId="0" fillId="6" borderId="11" xfId="0" applyFill="1" applyBorder="1" applyAlignment="1">
      <alignment horizontal="left" vertical="center" wrapText="1"/>
    </xf>
    <xf numFmtId="0" fontId="0" fillId="5" borderId="12" xfId="0" applyFill="1" applyBorder="1" applyAlignment="1">
      <alignment horizontal="left" vertical="center"/>
    </xf>
    <xf numFmtId="0" fontId="0" fillId="7" borderId="12" xfId="0" applyFill="1" applyBorder="1" applyAlignment="1">
      <alignment horizontal="left" vertical="center" wrapText="1"/>
    </xf>
    <xf numFmtId="0" fontId="0" fillId="8" borderId="12" xfId="0" applyFill="1" applyBorder="1" applyAlignment="1">
      <alignment horizontal="left" vertical="center" wrapText="1"/>
    </xf>
    <xf numFmtId="0" fontId="0" fillId="8" borderId="13" xfId="0" applyFill="1" applyBorder="1" applyAlignment="1">
      <alignment horizontal="center" vertical="center" wrapText="1"/>
    </xf>
    <xf numFmtId="0" fontId="0" fillId="8" borderId="1" xfId="0" applyFill="1" applyBorder="1" applyAlignment="1">
      <alignment horizontal="left" vertical="center" wrapText="1"/>
    </xf>
    <xf numFmtId="0" fontId="0" fillId="8" borderId="2" xfId="0" applyFill="1" applyBorder="1" applyAlignment="1">
      <alignment horizontal="left" vertical="center" wrapText="1"/>
    </xf>
    <xf numFmtId="0" fontId="0" fillId="8" borderId="3" xfId="0" applyFill="1" applyBorder="1" applyAlignment="1">
      <alignment horizontal="left" vertical="center" wrapText="1"/>
    </xf>
    <xf numFmtId="0" fontId="0" fillId="8" borderId="14" xfId="0" applyFill="1" applyBorder="1" applyAlignment="1">
      <alignment horizontal="center" vertical="center" wrapText="1"/>
    </xf>
    <xf numFmtId="0" fontId="0" fillId="8" borderId="4" xfId="0" applyFill="1" applyBorder="1" applyAlignment="1">
      <alignment horizontal="left" vertical="center" wrapText="1"/>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0" fontId="0" fillId="8" borderId="13" xfId="0" applyFill="1" applyBorder="1" applyAlignment="1">
      <alignment horizontal="center" vertical="center"/>
    </xf>
    <xf numFmtId="0" fontId="0" fillId="8" borderId="14" xfId="0" applyFill="1" applyBorder="1" applyAlignment="1">
      <alignment horizontal="center" vertical="center"/>
    </xf>
    <xf numFmtId="0" fontId="0" fillId="8" borderId="1" xfId="0" applyFill="1" applyBorder="1" applyAlignment="1">
      <alignment horizontal="center" wrapText="1"/>
    </xf>
    <xf numFmtId="0" fontId="0" fillId="8" borderId="2" xfId="0" applyFill="1" applyBorder="1" applyAlignment="1">
      <alignment horizontal="center" wrapText="1"/>
    </xf>
    <xf numFmtId="0" fontId="0" fillId="8" borderId="3" xfId="0" applyFill="1" applyBorder="1" applyAlignment="1">
      <alignment horizontal="center" wrapText="1"/>
    </xf>
    <xf numFmtId="0" fontId="0" fillId="8" borderId="4" xfId="0" applyFill="1" applyBorder="1" applyAlignment="1">
      <alignment horizontal="center" wrapText="1"/>
    </xf>
    <xf numFmtId="0" fontId="0" fillId="8" borderId="5" xfId="0" applyFill="1" applyBorder="1" applyAlignment="1">
      <alignment horizontal="center" wrapText="1"/>
    </xf>
    <xf numFmtId="0" fontId="0" fillId="8" borderId="6" xfId="0" applyFill="1" applyBorder="1" applyAlignment="1">
      <alignment horizontal="center" wrapText="1"/>
    </xf>
    <xf numFmtId="0" fontId="0" fillId="8" borderId="1" xfId="0" applyFill="1" applyBorder="1" applyAlignment="1">
      <alignment horizontal="left" wrapText="1"/>
    </xf>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4" xfId="0" applyFill="1" applyBorder="1" applyAlignment="1">
      <alignment horizontal="left" wrapText="1"/>
    </xf>
    <xf numFmtId="0" fontId="0" fillId="8" borderId="5" xfId="0" applyFill="1" applyBorder="1" applyAlignment="1">
      <alignment horizontal="left" wrapText="1"/>
    </xf>
    <xf numFmtId="0" fontId="0" fillId="8" borderId="6" xfId="0" applyFill="1" applyBorder="1" applyAlignment="1">
      <alignment horizontal="left" wrapText="1"/>
    </xf>
    <xf numFmtId="0" fontId="0" fillId="8" borderId="12"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601980</xdr:colOff>
          <xdr:row>2</xdr:row>
          <xdr:rowOff>121920</xdr:rowOff>
        </xdr:from>
        <xdr:to>
          <xdr:col>20</xdr:col>
          <xdr:colOff>182880</xdr:colOff>
          <xdr:row>34</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twoCellAnchor>
    <xdr:from>
      <xdr:col>12</xdr:col>
      <xdr:colOff>431800</xdr:colOff>
      <xdr:row>31</xdr:row>
      <xdr:rowOff>38100</xdr:rowOff>
    </xdr:from>
    <xdr:to>
      <xdr:col>18</xdr:col>
      <xdr:colOff>635000</xdr:colOff>
      <xdr:row>35</xdr:row>
      <xdr:rowOff>12700</xdr:rowOff>
    </xdr:to>
    <xdr:cxnSp macro="">
      <xdr:nvCxnSpPr>
        <xdr:cNvPr id="13" name="Connecteur : en angle 12">
          <a:extLst>
            <a:ext uri="{FF2B5EF4-FFF2-40B4-BE49-F238E27FC236}">
              <a16:creationId xmlns:a16="http://schemas.microsoft.com/office/drawing/2014/main" id="{00000000-0008-0000-0000-00000D000000}"/>
            </a:ext>
          </a:extLst>
        </xdr:cNvPr>
        <xdr:cNvCxnSpPr/>
      </xdr:nvCxnSpPr>
      <xdr:spPr>
        <a:xfrm rot="10800000">
          <a:off x="7947025" y="6076950"/>
          <a:ext cx="3860800" cy="698500"/>
        </a:xfrm>
        <a:prstGeom prst="bentConnector3">
          <a:avLst>
            <a:gd name="adj1" fmla="val 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88900</xdr:colOff>
      <xdr:row>32</xdr:row>
      <xdr:rowOff>152400</xdr:rowOff>
    </xdr:from>
    <xdr:to>
      <xdr:col>9</xdr:col>
      <xdr:colOff>558800</xdr:colOff>
      <xdr:row>34</xdr:row>
      <xdr:rowOff>165100</xdr:rowOff>
    </xdr:to>
    <xdr:cxnSp macro="">
      <xdr:nvCxnSpPr>
        <xdr:cNvPr id="19" name="Connecteur : en angle 18">
          <a:extLst>
            <a:ext uri="{FF2B5EF4-FFF2-40B4-BE49-F238E27FC236}">
              <a16:creationId xmlns:a16="http://schemas.microsoft.com/office/drawing/2014/main" id="{00000000-0008-0000-0000-000013000000}"/>
            </a:ext>
          </a:extLst>
        </xdr:cNvPr>
        <xdr:cNvCxnSpPr/>
      </xdr:nvCxnSpPr>
      <xdr:spPr>
        <a:xfrm flipV="1">
          <a:off x="5575300" y="6372225"/>
          <a:ext cx="469900" cy="374650"/>
        </a:xfrm>
        <a:prstGeom prst="bentConnector3">
          <a:avLst>
            <a:gd name="adj1" fmla="val -135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563217</xdr:colOff>
      <xdr:row>23</xdr:row>
      <xdr:rowOff>178904</xdr:rowOff>
    </xdr:from>
    <xdr:to>
      <xdr:col>12</xdr:col>
      <xdr:colOff>263770</xdr:colOff>
      <xdr:row>24</xdr:row>
      <xdr:rowOff>35169</xdr:rowOff>
    </xdr:to>
    <xdr:cxnSp macro="">
      <xdr:nvCxnSpPr>
        <xdr:cNvPr id="24" name="Connecteur : en angle 23">
          <a:extLst>
            <a:ext uri="{FF2B5EF4-FFF2-40B4-BE49-F238E27FC236}">
              <a16:creationId xmlns:a16="http://schemas.microsoft.com/office/drawing/2014/main" id="{00000000-0008-0000-0000-000018000000}"/>
            </a:ext>
          </a:extLst>
        </xdr:cNvPr>
        <xdr:cNvCxnSpPr/>
      </xdr:nvCxnSpPr>
      <xdr:spPr>
        <a:xfrm>
          <a:off x="4830417" y="4579454"/>
          <a:ext cx="2948578" cy="37240"/>
        </a:xfrm>
        <a:prstGeom prst="bentConnector3">
          <a:avLst>
            <a:gd name="adj1" fmla="val 99909"/>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598714</xdr:colOff>
      <xdr:row>16</xdr:row>
      <xdr:rowOff>10885</xdr:rowOff>
    </xdr:from>
    <xdr:to>
      <xdr:col>12</xdr:col>
      <xdr:colOff>228600</xdr:colOff>
      <xdr:row>19</xdr:row>
      <xdr:rowOff>76200</xdr:rowOff>
    </xdr:to>
    <xdr:cxnSp macro="">
      <xdr:nvCxnSpPr>
        <xdr:cNvPr id="33" name="Connecteur : en angle 32">
          <a:extLst>
            <a:ext uri="{FF2B5EF4-FFF2-40B4-BE49-F238E27FC236}">
              <a16:creationId xmlns:a16="http://schemas.microsoft.com/office/drawing/2014/main" id="{00000000-0008-0000-0000-000021000000}"/>
            </a:ext>
          </a:extLst>
        </xdr:cNvPr>
        <xdr:cNvCxnSpPr/>
      </xdr:nvCxnSpPr>
      <xdr:spPr>
        <a:xfrm>
          <a:off x="2427514" y="2925535"/>
          <a:ext cx="5316311" cy="608240"/>
        </a:xfrm>
        <a:prstGeom prst="bentConnector3">
          <a:avLst>
            <a:gd name="adj1" fmla="val 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21771</xdr:colOff>
      <xdr:row>7</xdr:row>
      <xdr:rowOff>0</xdr:rowOff>
    </xdr:from>
    <xdr:to>
      <xdr:col>12</xdr:col>
      <xdr:colOff>283028</xdr:colOff>
      <xdr:row>13</xdr:row>
      <xdr:rowOff>10886</xdr:rowOff>
    </xdr:to>
    <xdr:cxnSp macro="">
      <xdr:nvCxnSpPr>
        <xdr:cNvPr id="38" name="Connecteur : en angle 37">
          <a:extLst>
            <a:ext uri="{FF2B5EF4-FFF2-40B4-BE49-F238E27FC236}">
              <a16:creationId xmlns:a16="http://schemas.microsoft.com/office/drawing/2014/main" id="{00000000-0008-0000-0000-000026000000}"/>
            </a:ext>
          </a:extLst>
        </xdr:cNvPr>
        <xdr:cNvCxnSpPr/>
      </xdr:nvCxnSpPr>
      <xdr:spPr>
        <a:xfrm>
          <a:off x="2460171" y="1266825"/>
          <a:ext cx="5338082" cy="1115786"/>
        </a:xfrm>
        <a:prstGeom prst="bentConnector3">
          <a:avLst>
            <a:gd name="adj1" fmla="val -408"/>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402774</xdr:colOff>
      <xdr:row>12</xdr:row>
      <xdr:rowOff>185056</xdr:rowOff>
    </xdr:from>
    <xdr:to>
      <xdr:col>25</xdr:col>
      <xdr:colOff>1</xdr:colOff>
      <xdr:row>14</xdr:row>
      <xdr:rowOff>163283</xdr:rowOff>
    </xdr:to>
    <xdr:cxnSp macro="">
      <xdr:nvCxnSpPr>
        <xdr:cNvPr id="45" name="Connecteur : en angle 44">
          <a:extLst>
            <a:ext uri="{FF2B5EF4-FFF2-40B4-BE49-F238E27FC236}">
              <a16:creationId xmlns:a16="http://schemas.microsoft.com/office/drawing/2014/main" id="{00000000-0008-0000-0000-00002D000000}"/>
            </a:ext>
          </a:extLst>
        </xdr:cNvPr>
        <xdr:cNvCxnSpPr/>
      </xdr:nvCxnSpPr>
      <xdr:spPr>
        <a:xfrm rot="10800000" flipV="1">
          <a:off x="12223299" y="2356756"/>
          <a:ext cx="3254827" cy="359227"/>
        </a:xfrm>
        <a:prstGeom prst="bentConnector3">
          <a:avLst>
            <a:gd name="adj1" fmla="val 75084"/>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598714</xdr:colOff>
      <xdr:row>21</xdr:row>
      <xdr:rowOff>174169</xdr:rowOff>
    </xdr:from>
    <xdr:to>
      <xdr:col>25</xdr:col>
      <xdr:colOff>2</xdr:colOff>
      <xdr:row>24</xdr:row>
      <xdr:rowOff>4082</xdr:rowOff>
    </xdr:to>
    <xdr:cxnSp macro="">
      <xdr:nvCxnSpPr>
        <xdr:cNvPr id="54" name="Connecteur : en angle 53">
          <a:extLst>
            <a:ext uri="{FF2B5EF4-FFF2-40B4-BE49-F238E27FC236}">
              <a16:creationId xmlns:a16="http://schemas.microsoft.com/office/drawing/2014/main" id="{00000000-0008-0000-0000-000036000000}"/>
            </a:ext>
          </a:extLst>
        </xdr:cNvPr>
        <xdr:cNvCxnSpPr/>
      </xdr:nvCxnSpPr>
      <xdr:spPr>
        <a:xfrm rot="10800000" flipV="1">
          <a:off x="12419239" y="4193719"/>
          <a:ext cx="3058888" cy="391888"/>
        </a:xfrm>
        <a:prstGeom prst="bentConnector3">
          <a:avLst>
            <a:gd name="adj1" fmla="val 7989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746760</xdr:colOff>
      <xdr:row>18</xdr:row>
      <xdr:rowOff>0</xdr:rowOff>
    </xdr:from>
    <xdr:to>
      <xdr:col>4</xdr:col>
      <xdr:colOff>754380</xdr:colOff>
      <xdr:row>23</xdr:row>
      <xdr:rowOff>7620</xdr:rowOff>
    </xdr:to>
    <xdr:cxnSp macro="">
      <xdr:nvCxnSpPr>
        <xdr:cNvPr id="3" name="Connecteur droit avec flèche 2">
          <a:extLst>
            <a:ext uri="{FF2B5EF4-FFF2-40B4-BE49-F238E27FC236}">
              <a16:creationId xmlns:a16="http://schemas.microsoft.com/office/drawing/2014/main" id="{17923EF0-0BA6-2BDA-4453-62E898F87DFE}"/>
            </a:ext>
          </a:extLst>
        </xdr:cNvPr>
        <xdr:cNvCxnSpPr/>
      </xdr:nvCxnSpPr>
      <xdr:spPr>
        <a:xfrm flipH="1">
          <a:off x="4069080" y="3108960"/>
          <a:ext cx="7620" cy="9220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777240</xdr:colOff>
      <xdr:row>24</xdr:row>
      <xdr:rowOff>175260</xdr:rowOff>
    </xdr:from>
    <xdr:to>
      <xdr:col>4</xdr:col>
      <xdr:colOff>22860</xdr:colOff>
      <xdr:row>28</xdr:row>
      <xdr:rowOff>167640</xdr:rowOff>
    </xdr:to>
    <xdr:cxnSp macro="">
      <xdr:nvCxnSpPr>
        <xdr:cNvPr id="8" name="Connecteur droit avec flèche 7">
          <a:extLst>
            <a:ext uri="{FF2B5EF4-FFF2-40B4-BE49-F238E27FC236}">
              <a16:creationId xmlns:a16="http://schemas.microsoft.com/office/drawing/2014/main" id="{CED1311C-6B94-4D90-B0F9-BA2C0B41AE82}"/>
            </a:ext>
          </a:extLst>
        </xdr:cNvPr>
        <xdr:cNvCxnSpPr/>
      </xdr:nvCxnSpPr>
      <xdr:spPr>
        <a:xfrm flipH="1">
          <a:off x="3307080" y="4381500"/>
          <a:ext cx="38100" cy="7239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777240</xdr:colOff>
      <xdr:row>24</xdr:row>
      <xdr:rowOff>175260</xdr:rowOff>
    </xdr:from>
    <xdr:to>
      <xdr:col>6</xdr:col>
      <xdr:colOff>38100</xdr:colOff>
      <xdr:row>29</xdr:row>
      <xdr:rowOff>15240</xdr:rowOff>
    </xdr:to>
    <xdr:cxnSp macro="">
      <xdr:nvCxnSpPr>
        <xdr:cNvPr id="12" name="Connecteur droit avec flèche 11">
          <a:extLst>
            <a:ext uri="{FF2B5EF4-FFF2-40B4-BE49-F238E27FC236}">
              <a16:creationId xmlns:a16="http://schemas.microsoft.com/office/drawing/2014/main" id="{532091CE-0ED5-4B57-B8CB-25E41762B381}"/>
            </a:ext>
          </a:extLst>
        </xdr:cNvPr>
        <xdr:cNvCxnSpPr/>
      </xdr:nvCxnSpPr>
      <xdr:spPr>
        <a:xfrm>
          <a:off x="4892040" y="4381500"/>
          <a:ext cx="53340" cy="7543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C39"/>
  <sheetViews>
    <sheetView showGridLines="0" tabSelected="1" zoomScale="70" zoomScaleNormal="70" workbookViewId="0">
      <selection activeCell="X16" sqref="X16:Y16"/>
    </sheetView>
  </sheetViews>
  <sheetFormatPr baseColWidth="10" defaultColWidth="8.88671875" defaultRowHeight="14.4" x14ac:dyDescent="0.3"/>
  <cols>
    <col min="12" max="12" width="11.77734375" bestFit="1" customWidth="1"/>
    <col min="19" max="19" width="9.44140625" customWidth="1"/>
  </cols>
  <sheetData>
    <row r="1" spans="1:29" x14ac:dyDescent="0.3">
      <c r="A1" s="39" t="s">
        <v>16</v>
      </c>
      <c r="B1" s="39"/>
      <c r="C1" s="39"/>
      <c r="D1" s="39"/>
      <c r="E1" s="39"/>
      <c r="F1" s="6"/>
      <c r="G1" s="6"/>
      <c r="H1" s="6"/>
      <c r="I1" s="6"/>
      <c r="J1" s="6"/>
    </row>
    <row r="2" spans="1:29" x14ac:dyDescent="0.3">
      <c r="A2" s="9" t="s">
        <v>13</v>
      </c>
      <c r="B2" s="9"/>
      <c r="C2" s="38" t="s">
        <v>17</v>
      </c>
      <c r="D2" s="38"/>
      <c r="E2" s="38"/>
      <c r="M2" s="37" t="s">
        <v>18</v>
      </c>
      <c r="N2" s="37"/>
      <c r="O2" s="37"/>
    </row>
    <row r="3" spans="1:29" x14ac:dyDescent="0.3">
      <c r="A3" s="34" t="s">
        <v>15</v>
      </c>
      <c r="B3" s="35"/>
      <c r="C3" s="36"/>
      <c r="D3" s="33" t="s">
        <v>14</v>
      </c>
      <c r="E3" s="33"/>
    </row>
    <row r="5" spans="1:29" x14ac:dyDescent="0.3">
      <c r="V5" s="86" t="s">
        <v>27</v>
      </c>
      <c r="W5" s="87" t="s">
        <v>2</v>
      </c>
      <c r="X5" s="88" t="s">
        <v>28</v>
      </c>
    </row>
    <row r="6" spans="1:29" x14ac:dyDescent="0.3">
      <c r="V6" s="11">
        <v>0.25</v>
      </c>
      <c r="W6" s="22">
        <f>TAN(B9)</f>
        <v>0.23207692171702723</v>
      </c>
      <c r="X6" s="12">
        <v>0.35</v>
      </c>
    </row>
    <row r="7" spans="1:29" x14ac:dyDescent="0.3">
      <c r="A7" s="34" t="s">
        <v>11</v>
      </c>
      <c r="B7" s="35"/>
      <c r="C7" s="35"/>
      <c r="D7" s="35"/>
      <c r="E7" s="35"/>
      <c r="F7" s="35"/>
      <c r="G7" s="35"/>
      <c r="H7" s="36"/>
    </row>
    <row r="8" spans="1:29" ht="15.6" x14ac:dyDescent="0.3">
      <c r="A8" t="s">
        <v>0</v>
      </c>
      <c r="B8" t="s">
        <v>1</v>
      </c>
      <c r="C8" s="48" t="s">
        <v>5</v>
      </c>
      <c r="D8" s="48"/>
      <c r="E8" s="49" t="s">
        <v>6</v>
      </c>
      <c r="F8" s="49"/>
      <c r="G8" s="43" t="s">
        <v>7</v>
      </c>
      <c r="H8" s="43"/>
    </row>
    <row r="9" spans="1:29" x14ac:dyDescent="0.3">
      <c r="A9" s="21">
        <f>C9/G9</f>
        <v>0.97411134608543271</v>
      </c>
      <c r="B9" s="3">
        <f>ACOS(A9)</f>
        <v>0.22804006353007811</v>
      </c>
      <c r="C9" s="47">
        <f>C18+X16</f>
        <v>435</v>
      </c>
      <c r="D9" s="47"/>
      <c r="E9" s="46">
        <f>E18+Z16</f>
        <v>100.95346094690684</v>
      </c>
      <c r="F9" s="46"/>
      <c r="G9" s="44">
        <f>(C9^2+E9^2)^0.5</f>
        <v>446.56085954454028</v>
      </c>
      <c r="H9" s="45"/>
    </row>
    <row r="14" spans="1:29" x14ac:dyDescent="0.3">
      <c r="V14" s="34" t="s">
        <v>8</v>
      </c>
      <c r="W14" s="35"/>
      <c r="X14" s="35"/>
      <c r="Y14" s="35"/>
      <c r="Z14" s="35"/>
      <c r="AA14" s="35"/>
      <c r="AB14" s="35"/>
      <c r="AC14" s="36"/>
    </row>
    <row r="15" spans="1:29" ht="30" customHeight="1" x14ac:dyDescent="0.3">
      <c r="V15" s="13" t="s">
        <v>0</v>
      </c>
      <c r="W15" s="14" t="s">
        <v>1</v>
      </c>
      <c r="X15" s="79" t="s">
        <v>20</v>
      </c>
      <c r="Y15" s="79"/>
      <c r="Z15" s="59" t="s">
        <v>6</v>
      </c>
      <c r="AA15" s="59"/>
      <c r="AB15" s="60" t="s">
        <v>7</v>
      </c>
      <c r="AC15" s="61"/>
    </row>
    <row r="16" spans="1:29" x14ac:dyDescent="0.3">
      <c r="A16" s="34" t="s">
        <v>10</v>
      </c>
      <c r="B16" s="35"/>
      <c r="C16" s="35"/>
      <c r="D16" s="35"/>
      <c r="E16" s="35"/>
      <c r="F16" s="35"/>
      <c r="G16" s="35"/>
      <c r="H16" s="36"/>
      <c r="V16" s="28">
        <v>1</v>
      </c>
      <c r="W16" s="29">
        <f>ACOS(V16)</f>
        <v>0</v>
      </c>
      <c r="X16" s="80">
        <v>100</v>
      </c>
      <c r="Y16" s="80"/>
      <c r="Z16" s="35">
        <f>X16*SIN(W16)</f>
        <v>0</v>
      </c>
      <c r="AA16" s="35"/>
      <c r="AB16" s="35">
        <f>X16/V16</f>
        <v>100</v>
      </c>
      <c r="AC16" s="36"/>
    </row>
    <row r="17" spans="1:29" ht="15.6" x14ac:dyDescent="0.3">
      <c r="A17" s="1" t="s">
        <v>0</v>
      </c>
      <c r="B17" s="1" t="s">
        <v>1</v>
      </c>
      <c r="C17" s="48" t="s">
        <v>5</v>
      </c>
      <c r="D17" s="48"/>
      <c r="E17" s="49" t="s">
        <v>6</v>
      </c>
      <c r="F17" s="49"/>
      <c r="G17" s="43" t="s">
        <v>7</v>
      </c>
      <c r="H17" s="43"/>
      <c r="V17" s="31" t="s">
        <v>21</v>
      </c>
      <c r="W17" s="32"/>
      <c r="X17" s="30">
        <v>100</v>
      </c>
      <c r="Y17" s="27" t="s">
        <v>19</v>
      </c>
    </row>
    <row r="18" spans="1:29" x14ac:dyDescent="0.3">
      <c r="A18" s="21">
        <f>C18/G18</f>
        <v>0.9574688378519961</v>
      </c>
      <c r="B18" s="3">
        <f>COS(A18)</f>
        <v>0.57559165334029161</v>
      </c>
      <c r="C18" s="47">
        <f>C26-X25</f>
        <v>335</v>
      </c>
      <c r="D18" s="47"/>
      <c r="E18" s="46">
        <f>E26-Z25</f>
        <v>100.95346094690684</v>
      </c>
      <c r="F18" s="46"/>
      <c r="G18" s="44">
        <f>(C18^2+E18^2)^0.5</f>
        <v>349.88083868248435</v>
      </c>
      <c r="H18" s="45"/>
      <c r="V18" s="24"/>
      <c r="W18" s="24"/>
      <c r="X18" s="25"/>
      <c r="Y18" s="26"/>
    </row>
    <row r="19" spans="1:29" x14ac:dyDescent="0.3">
      <c r="A19" s="40" t="s">
        <v>2</v>
      </c>
      <c r="B19" s="41"/>
      <c r="C19" s="42"/>
      <c r="E19" s="2"/>
    </row>
    <row r="20" spans="1:29" x14ac:dyDescent="0.3">
      <c r="A20" s="7"/>
      <c r="B20" s="5">
        <f>TAN(B18)</f>
        <v>0.64888594276779976</v>
      </c>
      <c r="C20" s="8"/>
    </row>
    <row r="23" spans="1:29" x14ac:dyDescent="0.3">
      <c r="V23" s="34" t="s">
        <v>4</v>
      </c>
      <c r="W23" s="35"/>
      <c r="X23" s="35"/>
      <c r="Y23" s="35"/>
      <c r="Z23" s="35"/>
      <c r="AA23" s="35"/>
      <c r="AB23" s="35"/>
      <c r="AC23" s="36"/>
    </row>
    <row r="24" spans="1:29" ht="27.6" customHeight="1" x14ac:dyDescent="0.3">
      <c r="A24" s="50" t="s">
        <v>12</v>
      </c>
      <c r="B24" s="51"/>
      <c r="C24" s="51"/>
      <c r="D24" s="51"/>
      <c r="E24" s="51"/>
      <c r="F24" s="51"/>
      <c r="G24" s="51"/>
      <c r="H24" s="52"/>
      <c r="V24" s="15" t="s">
        <v>0</v>
      </c>
      <c r="W24" s="16" t="s">
        <v>1</v>
      </c>
      <c r="X24" s="64" t="s">
        <v>5</v>
      </c>
      <c r="Y24" s="64"/>
      <c r="Z24" s="81" t="s">
        <v>6</v>
      </c>
      <c r="AA24" s="81"/>
      <c r="AB24" s="62" t="s">
        <v>7</v>
      </c>
      <c r="AC24" s="63"/>
    </row>
    <row r="25" spans="1:29" ht="15.6" x14ac:dyDescent="0.3">
      <c r="A25" s="1" t="s">
        <v>0</v>
      </c>
      <c r="B25" s="1" t="s">
        <v>1</v>
      </c>
      <c r="C25" s="48" t="s">
        <v>5</v>
      </c>
      <c r="D25" s="48"/>
      <c r="E25" s="49" t="s">
        <v>6</v>
      </c>
      <c r="F25" s="49"/>
      <c r="G25" s="43" t="s">
        <v>7</v>
      </c>
      <c r="H25" s="43"/>
      <c r="V25" s="20">
        <v>0.86</v>
      </c>
      <c r="W25" s="4">
        <f>ACOS(V25)</f>
        <v>0.53552665431438773</v>
      </c>
      <c r="X25" s="57">
        <v>150</v>
      </c>
      <c r="Y25" s="57"/>
      <c r="Z25" s="55">
        <f>AB25*SIN(W25)</f>
        <v>89.004773177951662</v>
      </c>
      <c r="AA25" s="55"/>
      <c r="AB25" s="55">
        <f>X25/V25</f>
        <v>174.41860465116278</v>
      </c>
      <c r="AC25" s="56"/>
    </row>
    <row r="26" spans="1:29" x14ac:dyDescent="0.3">
      <c r="A26" s="53">
        <f>C26/G26</f>
        <v>0.9311283154435922</v>
      </c>
      <c r="B26" s="75">
        <f>ACOS(A26)</f>
        <v>0.37330171346475005</v>
      </c>
      <c r="C26" s="77">
        <f>R38-I38</f>
        <v>485</v>
      </c>
      <c r="D26" s="77"/>
      <c r="E26" s="73">
        <f>T38-K38</f>
        <v>189.95823412485851</v>
      </c>
      <c r="F26" s="73"/>
      <c r="G26" s="69">
        <f>(C26^2+E26^2)^0.5</f>
        <v>520.87343060654814</v>
      </c>
      <c r="H26" s="70"/>
      <c r="V26" s="40" t="s">
        <v>2</v>
      </c>
      <c r="W26" s="41"/>
      <c r="X26" s="42"/>
    </row>
    <row r="27" spans="1:29" x14ac:dyDescent="0.3">
      <c r="A27" s="54"/>
      <c r="B27" s="76"/>
      <c r="C27" s="78"/>
      <c r="D27" s="78"/>
      <c r="E27" s="74"/>
      <c r="F27" s="74"/>
      <c r="G27" s="71"/>
      <c r="H27" s="72"/>
      <c r="V27" s="7"/>
      <c r="W27" s="5">
        <f>TAN(W25)</f>
        <v>0.59336515451967775</v>
      </c>
      <c r="X27" s="8"/>
    </row>
    <row r="28" spans="1:29" x14ac:dyDescent="0.3">
      <c r="A28" s="40" t="s">
        <v>2</v>
      </c>
      <c r="B28" s="41"/>
      <c r="C28" s="42"/>
      <c r="E28" s="2"/>
      <c r="G28" s="2"/>
    </row>
    <row r="29" spans="1:29" x14ac:dyDescent="0.3">
      <c r="A29" s="7"/>
      <c r="B29" s="5">
        <f>TAN(B26)</f>
        <v>0.39166646211311013</v>
      </c>
      <c r="C29" s="8"/>
    </row>
    <row r="36" spans="7:23" x14ac:dyDescent="0.3">
      <c r="G36" s="34" t="s">
        <v>9</v>
      </c>
      <c r="H36" s="35"/>
      <c r="I36" s="35"/>
      <c r="J36" s="35"/>
      <c r="K36" s="35"/>
      <c r="L36" s="35"/>
      <c r="M36" s="35"/>
      <c r="N36" s="36"/>
      <c r="P36" s="34" t="s">
        <v>3</v>
      </c>
      <c r="Q36" s="35"/>
      <c r="R36" s="35"/>
      <c r="S36" s="35"/>
      <c r="T36" s="35"/>
      <c r="U36" s="35"/>
      <c r="V36" s="35"/>
      <c r="W36" s="36"/>
    </row>
    <row r="37" spans="7:23" ht="15.6" x14ac:dyDescent="0.3">
      <c r="G37" s="13" t="s">
        <v>0</v>
      </c>
      <c r="H37" s="14" t="s">
        <v>1</v>
      </c>
      <c r="I37" s="58" t="s">
        <v>5</v>
      </c>
      <c r="J37" s="58"/>
      <c r="K37" s="59" t="s">
        <v>6</v>
      </c>
      <c r="L37" s="59"/>
      <c r="M37" s="60" t="s">
        <v>7</v>
      </c>
      <c r="N37" s="61"/>
      <c r="P37" s="17" t="s">
        <v>0</v>
      </c>
      <c r="Q37" s="18" t="s">
        <v>1</v>
      </c>
      <c r="R37" s="65" t="s">
        <v>5</v>
      </c>
      <c r="S37" s="65"/>
      <c r="T37" s="66" t="s">
        <v>6</v>
      </c>
      <c r="U37" s="66"/>
      <c r="V37" s="67" t="s">
        <v>7</v>
      </c>
      <c r="W37" s="68"/>
    </row>
    <row r="38" spans="7:23" x14ac:dyDescent="0.3">
      <c r="G38" s="20">
        <v>0.86</v>
      </c>
      <c r="H38" s="19">
        <f>ACOS(G38)</f>
        <v>0.53552665431438773</v>
      </c>
      <c r="I38" s="57">
        <v>15</v>
      </c>
      <c r="J38" s="57"/>
      <c r="K38" s="55">
        <f>I38*SIN(H38)</f>
        <v>7.6544104933038435</v>
      </c>
      <c r="L38" s="55"/>
      <c r="M38" s="55">
        <f>I38/G38</f>
        <v>17.441860465116278</v>
      </c>
      <c r="N38" s="56"/>
      <c r="P38" s="23">
        <v>0.93</v>
      </c>
      <c r="Q38" s="4">
        <f>ACOS(P38)</f>
        <v>0.37638348231772811</v>
      </c>
      <c r="R38" s="57">
        <v>500</v>
      </c>
      <c r="S38" s="57"/>
      <c r="T38" s="55">
        <f>V38*SIN(Q38)</f>
        <v>197.61264461816236</v>
      </c>
      <c r="U38" s="55"/>
      <c r="V38" s="55">
        <f>R38/P38</f>
        <v>537.63440860215053</v>
      </c>
      <c r="W38" s="56"/>
    </row>
    <row r="39" spans="7:23" x14ac:dyDescent="0.3">
      <c r="H39" s="10"/>
      <c r="I39" s="10"/>
      <c r="J39" s="10"/>
      <c r="K39" s="10"/>
    </row>
  </sheetData>
  <mergeCells count="60">
    <mergeCell ref="AB24:AC24"/>
    <mergeCell ref="V23:AC23"/>
    <mergeCell ref="X24:Y24"/>
    <mergeCell ref="X25:Y25"/>
    <mergeCell ref="R37:S37"/>
    <mergeCell ref="T37:U37"/>
    <mergeCell ref="V37:W37"/>
    <mergeCell ref="Z24:AA24"/>
    <mergeCell ref="Z25:AA25"/>
    <mergeCell ref="AB25:AC25"/>
    <mergeCell ref="V38:W38"/>
    <mergeCell ref="T38:U38"/>
    <mergeCell ref="R38:S38"/>
    <mergeCell ref="I37:J37"/>
    <mergeCell ref="K37:L37"/>
    <mergeCell ref="M37:N37"/>
    <mergeCell ref="M38:N38"/>
    <mergeCell ref="K38:L38"/>
    <mergeCell ref="I38:J38"/>
    <mergeCell ref="A24:H24"/>
    <mergeCell ref="C25:D25"/>
    <mergeCell ref="E25:F25"/>
    <mergeCell ref="G25:H25"/>
    <mergeCell ref="P36:W36"/>
    <mergeCell ref="G36:N36"/>
    <mergeCell ref="A26:A27"/>
    <mergeCell ref="G26:H27"/>
    <mergeCell ref="E26:F27"/>
    <mergeCell ref="B26:B27"/>
    <mergeCell ref="C26:D27"/>
    <mergeCell ref="A1:E1"/>
    <mergeCell ref="A7:H7"/>
    <mergeCell ref="A19:C19"/>
    <mergeCell ref="A28:C28"/>
    <mergeCell ref="A16:H16"/>
    <mergeCell ref="V26:X26"/>
    <mergeCell ref="G17:H17"/>
    <mergeCell ref="G18:H18"/>
    <mergeCell ref="E18:F18"/>
    <mergeCell ref="C18:D18"/>
    <mergeCell ref="C8:D8"/>
    <mergeCell ref="E8:F8"/>
    <mergeCell ref="G8:H8"/>
    <mergeCell ref="G9:H9"/>
    <mergeCell ref="E9:F9"/>
    <mergeCell ref="V17:W17"/>
    <mergeCell ref="D3:E3"/>
    <mergeCell ref="A3:C3"/>
    <mergeCell ref="M2:O2"/>
    <mergeCell ref="C2:E2"/>
    <mergeCell ref="C9:D9"/>
    <mergeCell ref="V14:AC14"/>
    <mergeCell ref="AB16:AC16"/>
    <mergeCell ref="C17:D17"/>
    <mergeCell ref="E17:F17"/>
    <mergeCell ref="X15:Y15"/>
    <mergeCell ref="Z15:AA15"/>
    <mergeCell ref="AB15:AC15"/>
    <mergeCell ref="X16:Y16"/>
    <mergeCell ref="Z16:AA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6" r:id="rId4">
          <objectPr defaultSize="0" r:id="rId5">
            <anchor moveWithCells="1">
              <from>
                <xdr:col>7</xdr:col>
                <xdr:colOff>601980</xdr:colOff>
                <xdr:row>2</xdr:row>
                <xdr:rowOff>121920</xdr:rowOff>
              </from>
              <to>
                <xdr:col>20</xdr:col>
                <xdr:colOff>182880</xdr:colOff>
                <xdr:row>34</xdr:row>
                <xdr:rowOff>0</xdr:rowOff>
              </to>
            </anchor>
          </objectPr>
        </oleObject>
      </mc:Choice>
      <mc:Fallback>
        <oleObject progId="PBrush"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20EA-5054-40F4-B8BE-7B240C170DD6}">
  <dimension ref="A1:J31"/>
  <sheetViews>
    <sheetView topLeftCell="A9" workbookViewId="0">
      <selection activeCell="F27" sqref="F27"/>
    </sheetView>
  </sheetViews>
  <sheetFormatPr baseColWidth="10" defaultRowHeight="14.4" x14ac:dyDescent="0.3"/>
  <cols>
    <col min="1" max="1" width="13.77734375" bestFit="1" customWidth="1"/>
  </cols>
  <sheetData>
    <row r="1" spans="1:10" x14ac:dyDescent="0.3">
      <c r="A1" s="104" t="s">
        <v>22</v>
      </c>
      <c r="B1" s="104"/>
      <c r="C1" s="104"/>
      <c r="D1" s="104"/>
      <c r="E1" s="104"/>
      <c r="F1" s="104"/>
      <c r="G1" s="104"/>
      <c r="H1" s="104"/>
      <c r="I1" s="104"/>
      <c r="J1" s="104"/>
    </row>
    <row r="2" spans="1:10" x14ac:dyDescent="0.3">
      <c r="A2" s="104"/>
      <c r="B2" s="104"/>
      <c r="C2" s="104"/>
      <c r="D2" s="104"/>
      <c r="E2" s="104"/>
      <c r="F2" s="104"/>
      <c r="G2" s="104"/>
      <c r="H2" s="104"/>
      <c r="I2" s="104"/>
      <c r="J2" s="104"/>
    </row>
    <row r="3" spans="1:10" x14ac:dyDescent="0.3">
      <c r="A3" s="104"/>
      <c r="B3" s="104"/>
      <c r="C3" s="104"/>
      <c r="D3" s="104"/>
      <c r="E3" s="104"/>
      <c r="F3" s="104"/>
      <c r="G3" s="104"/>
      <c r="H3" s="104"/>
      <c r="I3" s="104"/>
      <c r="J3" s="104"/>
    </row>
    <row r="5" spans="1:10" ht="14.4" customHeight="1" x14ac:dyDescent="0.3">
      <c r="A5" s="96" t="s">
        <v>23</v>
      </c>
      <c r="B5" s="97" t="s">
        <v>36</v>
      </c>
      <c r="C5" s="97"/>
      <c r="D5" s="97"/>
      <c r="E5" s="97"/>
      <c r="F5" s="97"/>
      <c r="G5" s="97"/>
      <c r="H5" s="97"/>
      <c r="I5" s="97"/>
      <c r="J5" s="98"/>
    </row>
    <row r="6" spans="1:10" x14ac:dyDescent="0.3">
      <c r="A6" s="99"/>
      <c r="B6" s="100"/>
      <c r="C6" s="100"/>
      <c r="D6" s="100"/>
      <c r="E6" s="100"/>
      <c r="F6" s="100"/>
      <c r="G6" s="100"/>
      <c r="H6" s="100"/>
      <c r="I6" s="100"/>
      <c r="J6" s="101"/>
    </row>
    <row r="7" spans="1:10" x14ac:dyDescent="0.3">
      <c r="A7" s="99"/>
      <c r="B7" s="100"/>
      <c r="C7" s="100"/>
      <c r="D7" s="100"/>
      <c r="E7" s="100"/>
      <c r="F7" s="100"/>
      <c r="G7" s="100"/>
      <c r="H7" s="100"/>
      <c r="I7" s="100"/>
      <c r="J7" s="101"/>
    </row>
    <row r="8" spans="1:10" x14ac:dyDescent="0.3">
      <c r="A8" s="99"/>
      <c r="B8" s="100"/>
      <c r="C8" s="100"/>
      <c r="D8" s="100"/>
      <c r="E8" s="100"/>
      <c r="F8" s="100"/>
      <c r="G8" s="100"/>
      <c r="H8" s="100"/>
      <c r="I8" s="100"/>
      <c r="J8" s="101"/>
    </row>
    <row r="9" spans="1:10" x14ac:dyDescent="0.3">
      <c r="A9" s="94" t="s">
        <v>24</v>
      </c>
      <c r="B9" s="95" t="s">
        <v>25</v>
      </c>
      <c r="C9" s="95"/>
      <c r="D9" s="95"/>
      <c r="E9" s="95"/>
      <c r="F9" s="95"/>
      <c r="G9" s="95"/>
      <c r="H9" s="95"/>
      <c r="I9" s="95"/>
      <c r="J9" s="95"/>
    </row>
    <row r="10" spans="1:10" x14ac:dyDescent="0.3">
      <c r="A10" s="94"/>
      <c r="B10" s="102" t="s">
        <v>33</v>
      </c>
      <c r="C10" s="102"/>
      <c r="D10" s="102"/>
      <c r="E10" s="102"/>
      <c r="F10" s="102"/>
      <c r="G10" s="102"/>
      <c r="H10" s="102"/>
      <c r="I10" s="102"/>
      <c r="J10" s="102"/>
    </row>
    <row r="11" spans="1:10" x14ac:dyDescent="0.3">
      <c r="A11" s="94"/>
      <c r="B11" s="103" t="s">
        <v>26</v>
      </c>
      <c r="C11" s="103"/>
      <c r="D11" s="103"/>
      <c r="E11" s="103"/>
      <c r="F11" s="103"/>
      <c r="G11" s="103"/>
      <c r="H11" s="103"/>
      <c r="I11" s="103"/>
      <c r="J11" s="103"/>
    </row>
    <row r="12" spans="1:10" x14ac:dyDescent="0.3">
      <c r="A12" s="94"/>
      <c r="B12" s="103"/>
      <c r="C12" s="103"/>
      <c r="D12" s="103"/>
      <c r="E12" s="103"/>
      <c r="F12" s="103"/>
      <c r="G12" s="103"/>
      <c r="H12" s="103"/>
      <c r="I12" s="103"/>
      <c r="J12" s="103"/>
    </row>
    <row r="13" spans="1:10" x14ac:dyDescent="0.3">
      <c r="A13" s="84"/>
      <c r="B13" s="85"/>
      <c r="C13" s="85"/>
      <c r="D13" s="85"/>
      <c r="E13" s="85"/>
      <c r="F13" s="85"/>
      <c r="G13" s="85"/>
      <c r="H13" s="85"/>
      <c r="I13" s="85"/>
      <c r="J13" s="85"/>
    </row>
    <row r="14" spans="1:10" x14ac:dyDescent="0.3">
      <c r="A14" s="105" t="s">
        <v>38</v>
      </c>
      <c r="B14" s="106" t="s">
        <v>34</v>
      </c>
      <c r="C14" s="107"/>
      <c r="D14" s="107"/>
      <c r="E14" s="107"/>
      <c r="F14" s="107"/>
      <c r="G14" s="107"/>
      <c r="H14" s="107"/>
      <c r="I14" s="107"/>
      <c r="J14" s="108"/>
    </row>
    <row r="15" spans="1:10" x14ac:dyDescent="0.3">
      <c r="A15" s="109"/>
      <c r="B15" s="110"/>
      <c r="C15" s="111"/>
      <c r="D15" s="111"/>
      <c r="E15" s="111"/>
      <c r="F15" s="111"/>
      <c r="G15" s="111"/>
      <c r="H15" s="111"/>
      <c r="I15" s="111"/>
      <c r="J15" s="112"/>
    </row>
    <row r="16" spans="1:10" x14ac:dyDescent="0.3">
      <c r="A16" s="90"/>
      <c r="B16" s="91"/>
      <c r="C16" s="92"/>
      <c r="D16" s="92"/>
      <c r="E16" s="92"/>
      <c r="F16" s="92"/>
      <c r="G16" s="92"/>
      <c r="H16" s="92"/>
      <c r="I16" s="92"/>
      <c r="J16" s="93"/>
    </row>
    <row r="17" spans="1:10" x14ac:dyDescent="0.3">
      <c r="A17" s="113" t="s">
        <v>37</v>
      </c>
      <c r="B17" s="106" t="s">
        <v>39</v>
      </c>
      <c r="C17" s="107"/>
      <c r="D17" s="107"/>
      <c r="E17" s="107"/>
      <c r="F17" s="107"/>
      <c r="G17" s="107"/>
      <c r="H17" s="107"/>
      <c r="I17" s="107"/>
      <c r="J17" s="108"/>
    </row>
    <row r="18" spans="1:10" x14ac:dyDescent="0.3">
      <c r="A18" s="114"/>
      <c r="B18" s="110"/>
      <c r="C18" s="111"/>
      <c r="D18" s="111"/>
      <c r="E18" s="111"/>
      <c r="F18" s="111"/>
      <c r="G18" s="111"/>
      <c r="H18" s="111"/>
      <c r="I18" s="111"/>
      <c r="J18" s="112"/>
    </row>
    <row r="20" spans="1:10" x14ac:dyDescent="0.3">
      <c r="F20" s="83" t="s">
        <v>29</v>
      </c>
      <c r="G20" s="83"/>
      <c r="H20" s="83"/>
    </row>
    <row r="21" spans="1:10" x14ac:dyDescent="0.3">
      <c r="F21" s="83"/>
      <c r="G21" s="83"/>
      <c r="H21" s="83"/>
    </row>
    <row r="22" spans="1:10" x14ac:dyDescent="0.3">
      <c r="F22" s="83"/>
      <c r="G22" s="83"/>
      <c r="H22" s="83"/>
    </row>
    <row r="24" spans="1:10" ht="14.4" customHeight="1" x14ac:dyDescent="0.3">
      <c r="C24" s="127" t="s">
        <v>40</v>
      </c>
      <c r="D24" s="127"/>
      <c r="E24" s="127"/>
      <c r="F24" s="127"/>
      <c r="G24" s="127"/>
      <c r="H24" s="127"/>
    </row>
    <row r="25" spans="1:10" x14ac:dyDescent="0.3">
      <c r="C25" s="127"/>
      <c r="D25" s="127"/>
      <c r="E25" s="127"/>
      <c r="F25" s="127"/>
      <c r="G25" s="127"/>
      <c r="H25" s="127"/>
    </row>
    <row r="27" spans="1:10" ht="14.4" customHeight="1" x14ac:dyDescent="0.3">
      <c r="B27" s="89" t="s">
        <v>31</v>
      </c>
      <c r="C27" s="89"/>
      <c r="D27" s="89"/>
      <c r="G27" s="82" t="s">
        <v>32</v>
      </c>
      <c r="H27" s="82"/>
      <c r="I27" s="82"/>
    </row>
    <row r="28" spans="1:10" x14ac:dyDescent="0.3">
      <c r="B28" s="89"/>
      <c r="C28" s="89"/>
      <c r="D28" s="89"/>
      <c r="G28" s="82"/>
      <c r="H28" s="82"/>
      <c r="I28" s="82"/>
    </row>
    <row r="30" spans="1:10" x14ac:dyDescent="0.3">
      <c r="B30" s="115" t="s">
        <v>30</v>
      </c>
      <c r="C30" s="116"/>
      <c r="D30" s="116"/>
      <c r="E30" s="117"/>
      <c r="G30" s="121" t="s">
        <v>35</v>
      </c>
      <c r="H30" s="122"/>
      <c r="I30" s="122"/>
      <c r="J30" s="123"/>
    </row>
    <row r="31" spans="1:10" x14ac:dyDescent="0.3">
      <c r="B31" s="118"/>
      <c r="C31" s="119"/>
      <c r="D31" s="119"/>
      <c r="E31" s="120"/>
      <c r="G31" s="124"/>
      <c r="H31" s="125"/>
      <c r="I31" s="125"/>
      <c r="J31" s="126"/>
    </row>
  </sheetData>
  <mergeCells count="17">
    <mergeCell ref="C24:H25"/>
    <mergeCell ref="B30:E31"/>
    <mergeCell ref="B27:D28"/>
    <mergeCell ref="G27:I28"/>
    <mergeCell ref="G30:J31"/>
    <mergeCell ref="B17:J18"/>
    <mergeCell ref="B14:J15"/>
    <mergeCell ref="A14:A15"/>
    <mergeCell ref="A17:A18"/>
    <mergeCell ref="F20:H22"/>
    <mergeCell ref="A1:J3"/>
    <mergeCell ref="B5:J8"/>
    <mergeCell ref="A5:A8"/>
    <mergeCell ref="B9:J9"/>
    <mergeCell ref="B10:J10"/>
    <mergeCell ref="B11:J12"/>
    <mergeCell ref="A9:A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tan phi</vt:lpstr>
      <vt:lpstr>mode d'emploi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Dain</dc:creator>
  <cp:lastModifiedBy>Adrien Dain</cp:lastModifiedBy>
  <dcterms:created xsi:type="dcterms:W3CDTF">2015-06-05T18:19:34Z</dcterms:created>
  <dcterms:modified xsi:type="dcterms:W3CDTF">2022-08-18T14:31:47Z</dcterms:modified>
</cp:coreProperties>
</file>